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2-2025\"/>
    </mc:Choice>
  </mc:AlternateContent>
  <xr:revisionPtr revIDLastSave="0" documentId="13_ncr:1_{D899E9C6-BE1F-4E3C-B51A-B000B169AD8E}" xr6:coauthVersionLast="47" xr6:coauthVersionMax="47" xr10:uidLastSave="{00000000-0000-0000-0000-000000000000}"/>
  <bookViews>
    <workbookView xWindow="-108" yWindow="-108" windowWidth="23256" windowHeight="14016" tabRatio="781" activeTab="1" xr2:uid="{00000000-000D-0000-FFFF-FFFF00000000}"/>
  </bookViews>
  <sheets>
    <sheet name="Поступления" sheetId="14" r:id="rId1"/>
    <sheet name="Расходы" sheetId="6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1" i="6" l="1"/>
  <c r="B72" i="6" s="1"/>
  <c r="B90" i="6"/>
  <c r="B89" i="6"/>
  <c r="B65" i="6"/>
  <c r="B112" i="6"/>
  <c r="B47" i="6"/>
  <c r="B75" i="6"/>
  <c r="B3" i="6"/>
  <c r="B22" i="6"/>
  <c r="A26" i="14" l="1"/>
  <c r="A27" i="14" s="1"/>
  <c r="B66" i="6" l="1"/>
  <c r="B91" i="6"/>
  <c r="B116" i="6" l="1"/>
  <c r="B110" i="6"/>
  <c r="B117" i="6" l="1"/>
</calcChain>
</file>

<file path=xl/sharedStrings.xml><?xml version="1.0" encoding="utf-8"?>
<sst xmlns="http://schemas.openxmlformats.org/spreadsheetml/2006/main" count="233" uniqueCount="154">
  <si>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</si>
  <si>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</si>
  <si>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</si>
  <si>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</si>
  <si>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</si>
  <si>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</si>
  <si>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</si>
  <si>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</si>
  <si>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</si>
  <si>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</si>
  <si>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</si>
  <si>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</si>
  <si>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 xml:space="preserve">Онлайн-платформа помощи животным Teddy Food 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</si>
  <si>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</si>
  <si>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</si>
  <si>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</si>
  <si>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</si>
  <si>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</si>
  <si>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</si>
  <si>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Реализация сувенирной продукции, мерча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</si>
  <si>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</si>
  <si>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</si>
  <si>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</si>
  <si>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</si>
  <si>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</si>
  <si>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</si>
  <si>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</si>
  <si>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</si>
  <si>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</si>
  <si>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</si>
  <si>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</si>
  <si>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</si>
  <si>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</si>
  <si>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</si>
  <si>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</si>
  <si>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"Я в помощь"</t>
  </si>
  <si>
    <t>Проект "Активный гражданин"</t>
  </si>
  <si>
    <t>Благотворительные сертификаты на Giftery.ru</t>
  </si>
  <si>
    <t>Благотворительный аукцион Meet For Charity</t>
  </si>
  <si>
    <t xml:space="preserve">Пожертвования БФ "Благотворительное пожертвование"
</t>
  </si>
  <si>
    <t>Ремонт автомобиля ЛАДА ЛАРГУС, г/н Т 692 ТС 799</t>
  </si>
  <si>
    <t>Услуги видеонаблюдения, предоставляемых сервисом ipeye.ru (просмотр, запись, трансляция)</t>
  </si>
  <si>
    <t>Бензин, дизель для заправки автомобилей</t>
  </si>
  <si>
    <t>Авансовый платеж за услуги агента по информированию граждан о деятельности фонда и привлечению к благотворительности</t>
  </si>
  <si>
    <t>Пожертвования БФ "Помощь рядом"</t>
  </si>
  <si>
    <t>Договоры, муниципальные контракты на оказание услуг</t>
  </si>
  <si>
    <t xml:space="preserve">Гранты, субсидии </t>
  </si>
  <si>
    <t>02.02.2025</t>
  </si>
  <si>
    <t>03.02.2025</t>
  </si>
  <si>
    <t>04.02.2025</t>
  </si>
  <si>
    <t>05.02.2025</t>
  </si>
  <si>
    <t>06.02.2025</t>
  </si>
  <si>
    <t>07.02.2025</t>
  </si>
  <si>
    <t>10.02.2025</t>
  </si>
  <si>
    <t>11.02.2025</t>
  </si>
  <si>
    <t>13.02.2025</t>
  </si>
  <si>
    <t>17.02.2025</t>
  </si>
  <si>
    <t>18.02.2025</t>
  </si>
  <si>
    <t>19.02.2025</t>
  </si>
  <si>
    <t>21.02.2025</t>
  </si>
  <si>
    <t>24.02.2025</t>
  </si>
  <si>
    <t>25.02.2025</t>
  </si>
  <si>
    <t>26.02.2025</t>
  </si>
  <si>
    <t>27.02.2025</t>
  </si>
  <si>
    <t>28.02.2025</t>
  </si>
  <si>
    <t>Дезинфекция, дезинсекция и дератизация за период 01.01.2025-31.01.2025, приют "НИКА"</t>
  </si>
  <si>
    <t>Услуги по медицинскому осмотру водителей за период 01.02.2025-28.02.2025</t>
  </si>
  <si>
    <t>Анализы, кот Пятнашка, клиника Оригами</t>
  </si>
  <si>
    <t>Исследование, кот Пятнашка, клиника Оригами</t>
  </si>
  <si>
    <t>Первичный прием стоматолога, кот Винтик, клиника Оригами</t>
  </si>
  <si>
    <t>Первичный прием стоматолога, кот Орео, клиника Оригами</t>
  </si>
  <si>
    <t>Хирургическая операция, кот Грюм, клиника 101 Далматинец Химки</t>
  </si>
  <si>
    <t>Прием онколога, рентген, кот Моцарт, клиника 101 Далматинец Химки</t>
  </si>
  <si>
    <t>Аренду земельного участка за период 01.10.2024-31.10.2024</t>
  </si>
  <si>
    <t>Инвентарь для приюта "НИКА"</t>
  </si>
  <si>
    <t>Услуги грумера за период 01.01.2025-31.01.2025</t>
  </si>
  <si>
    <t>Ремонтные работы принтера. Центр "Мокрый нос"</t>
  </si>
  <si>
    <t>Хозяйственные товары, центр "Мокрый нос"</t>
  </si>
  <si>
    <t>Вывоз ТКО за период 01.01.2025-31.01.2025, центр "Мокрый нос"</t>
  </si>
  <si>
    <t>Аренда контейнера для ТКО за период 01.02.2025-28.02.2025, центр "Мокрый нос"</t>
  </si>
  <si>
    <t>Ветеринарные препараты. Ксила, Милпразон</t>
  </si>
  <si>
    <t>Переноски для животных</t>
  </si>
  <si>
    <t>Лабораторные исследования (анализы), лаборатория Vet Union</t>
  </si>
  <si>
    <t>Проведение КТ, исследования, анализы, собака Руслан, клиника Белый клык</t>
  </si>
  <si>
    <t>Прием врача, анализы, собака Руслан, клиника Белый клык</t>
  </si>
  <si>
    <t>Рентген, исседования, собака Грей, клиника Белый клык</t>
  </si>
  <si>
    <t>Лечение в стационаре, анализы, собака Вульфи, клиника Белый клык</t>
  </si>
  <si>
    <t>Санация аппарата внутренней фиксации, прием хирурга, рентген, собака Грей, клиника Белый клык</t>
  </si>
  <si>
    <t>Прием врача онколога, собака Руслан, клиника Белый клык.</t>
  </si>
  <si>
    <t>Сканер для микрочипов животных</t>
  </si>
  <si>
    <t>Авансовый платеж за строительные материалы, центр "Мокрый нос"</t>
  </si>
  <si>
    <t>Строительные материалы для центра "Мокрый нос"</t>
  </si>
  <si>
    <t>Прием специалиста, кот Пифагор, клиника Оригами</t>
  </si>
  <si>
    <t>Прием терапевта, анализы, УЗИ, кот Луно, клиника Оригами</t>
  </si>
  <si>
    <t>Прием терапевта, анализы, лечение в стационаре, кот Винтик, клиника CatLazaret</t>
  </si>
  <si>
    <t>Хозяйственные товары в приют "НИКА"</t>
  </si>
  <si>
    <t>Прием кардиолога, хирургическая операция, кот Винтик, клиника Оригами</t>
  </si>
  <si>
    <t>Прием инфекциониста, анализы, УЗИ, кот Вася, клиника Оригами</t>
  </si>
  <si>
    <t>Исследования, рентген, собака Сэм, клиника Оригами</t>
  </si>
  <si>
    <t>Исследования, собака Ева, клиника Оригами</t>
  </si>
  <si>
    <t>Прием гастроэнтеролога, УЗИ, кот Мухтар, клиника Оригами</t>
  </si>
  <si>
    <t>Проведение исследования, , кот Мухтар, клиника Белый клык</t>
  </si>
  <si>
    <t>Лекарственные препараты. Сандиммун Неорал</t>
  </si>
  <si>
    <t>Лекарственные препараты. Ралтегра</t>
  </si>
  <si>
    <t>Ветеринарные препараты. Дексалека</t>
  </si>
  <si>
    <t>Микрочипы в шприце</t>
  </si>
  <si>
    <t>Древесный наполнитель, центр "Мокрый нос"</t>
  </si>
  <si>
    <t>Проезд по платным участкам автомобильных дорог</t>
  </si>
  <si>
    <t xml:space="preserve">Вынос границ земельного участка </t>
  </si>
  <si>
    <t>Электроэнергия за период 01.02.2025-28.02.2025</t>
  </si>
  <si>
    <t>Прием хирурга, анализы, исследования, хирургическая операция, кот  Серый, клиника Белый клык</t>
  </si>
  <si>
    <t>Прием офтальмолога, анализы, исследования, собака Люся, клиника Белый клык</t>
  </si>
  <si>
    <t>Прием хирурга, исследования собака Эклер, клиника Белый клык</t>
  </si>
  <si>
    <t>Прием врача, мед. манипуляции, кот  Сухарик, клиника Белый клык</t>
  </si>
  <si>
    <t>Услуги связи (интернет) за период 01.03.2025-31.03.2025</t>
  </si>
  <si>
    <t>Дезинфекция, дезинсекция и дератизация, оплата долга за период 01.01.2023-31.07.2023, Центр "Мокрый нос"</t>
  </si>
  <si>
    <t>Дезинфекция, дезинсекция и дератизация, оплата долга за период 01.01.2023-30.06.2023, приют "НИКА"</t>
  </si>
  <si>
    <t>Дезинфекция, дезинсекция и дератизация, оплата долга за период 01.09.2023-31.12.2023, Центр "Мокрый нос"</t>
  </si>
  <si>
    <t>Дезинфекция, дезинсекция и дератизация, оплата долга за период 01.09.2023-31.12.2023, приют "НИКА"</t>
  </si>
  <si>
    <t>Дезинфекция, дезинсекция и дератизация, оплата долга за период 01.01.2024-31.01.2024, приют "НИКА"</t>
  </si>
  <si>
    <t>Участие в конференции "Социальные инвестиции"</t>
  </si>
  <si>
    <t>12.02.2025</t>
  </si>
  <si>
    <t>14.02.2025</t>
  </si>
  <si>
    <t>20.02.2025</t>
  </si>
  <si>
    <t>Услуги доставки груза за период 01.01.2025-31.01.2025 на мероприятия</t>
  </si>
  <si>
    <t>Сувенирная продукция</t>
  </si>
  <si>
    <t>Услуги по сопровождению рекламных кампаний</t>
  </si>
  <si>
    <t>Услуга оператора горячей линии за период 01.01.2025-31.01.2025</t>
  </si>
  <si>
    <t>Заявка на участие в премии "Событие года"</t>
  </si>
  <si>
    <t>Услуги по размещению рекламы в интернете</t>
  </si>
  <si>
    <t>Услуги по проведению рекламных кампаний и привлечению доноров из сетиинтернет</t>
  </si>
  <si>
    <t>Командировочные расходы. Проживание, 25.02.2025-28.02.2025</t>
  </si>
  <si>
    <t>Транспортные услуги по перевозке корма</t>
  </si>
  <si>
    <t>Распространение рекламно-информационных материалов (наружная реклама), фестиваль Woof Казань</t>
  </si>
  <si>
    <t>Изготовление рекламно-информационных материалов (постеры), фестиваль Woof Казань</t>
  </si>
  <si>
    <t>Услуги по проведению мероприятия, фестиваль Woof Казань</t>
  </si>
  <si>
    <t xml:space="preserve">Услуги сервиса Avito (пристройство животных), фестиваль Woof </t>
  </si>
  <si>
    <t>Погрузочно-разгрузочные работы за период 22.01.2025-23.02.2025</t>
  </si>
  <si>
    <t>Печать полиграфии, фестиваль Woof Казань</t>
  </si>
  <si>
    <t>Аренда лофта "Бронзовая лошадь" за период 03.10.2025-05.10.2025, фестиваль Woof Краснодар</t>
  </si>
  <si>
    <t>Размещение рекламно-информационных материалов в период 01.03.2025-31.03.2025, фестиваль Woof Новосибирск</t>
  </si>
  <si>
    <t>Размещение рекламно-информационных материалов в период 10.03.2025-10.04.2025, фестиваль Woof Новосибирск</t>
  </si>
  <si>
    <t>Дезинфекция, дезинсекция и дератизация за январь 2025, Центр "Мокрый нос"</t>
  </si>
  <si>
    <t>Услуги сопровождение в GR за период 15.01.2025-15.02.2025</t>
  </si>
  <si>
    <t>Комиссия за осуществление возвратов Клиентам Платежей, принятых в рамках благотворительного забега "Беги за другом"</t>
  </si>
  <si>
    <t>Услуги по размещению рекламы в интернете на площадке Озон</t>
  </si>
  <si>
    <t>Настройка, ведение и оптимизация контекстной рекламы Яндекс.Директ</t>
  </si>
  <si>
    <t>Услуги агента по информированию граждан о деят-ти фонда и привлечению к благотворительности за 01.09.2025-30.09.2025</t>
  </si>
  <si>
    <t>Трансляция видеорекламы на мониторах (автобусы, кафе, ТРЦ) 15.02.2025-16.03.2025, фестиваль Woof Казань</t>
  </si>
  <si>
    <t>Ветеринарные препараты. Вакцины Фелоцеп-4</t>
  </si>
  <si>
    <t>200. Оплата договору № 13/01/2025 от 13.01.2025. Сопровождение в GR. НДС не облагается.</t>
  </si>
  <si>
    <t>200.1. Оплата по счету № 51 от 10.02.2025. Размещение рекламно-информационных материалов, фестиваль Woof Казань</t>
  </si>
  <si>
    <t>Авансовый платеж по размещению рекламы на площадке Яндекс.Маркет за период 01.01.2025-31.01.2025</t>
  </si>
  <si>
    <t>Услуги фотосъемки животных за период 01.02.2025-28.02.2025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</si>
</sst>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2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49" fontId="2" fillId="0" borderId="0" xfId="0" applyNumberFormat="1" applyFont="1" applyFill="1" applyAlignment="1" applyProtection="1">
      <alignment vertical="center"/>
    </xf>
    <xf numFmtId="0" fontId="4" fillId="0" borderId="0" xfId="1" applyFont="1" applyFill="1" applyAlignment="1">
      <alignment wrapText="1"/>
    </xf>
    <xf numFmtId="4" fontId="2" fillId="3" borderId="0" xfId="0" applyNumberFormat="1" applyFont="1" applyFill="1" applyAlignment="1" applyProtection="1">
      <alignment horizontal="left" vertical="center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1" applyNumberFormat="1" applyFont="1" applyFill="1" applyAlignment="1" applyProtection="1">
      <alignment vertical="center"/>
    </xf>
    <xf numFmtId="4" fontId="4" fillId="0" borderId="0" xfId="0" applyNumberFormat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:B30"/>
  <sheetViews>
    <sheetView workbookViewId="0">
      <selection activeCell="A2" sqref="A2:A23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43">
        <v>1803762.3199999935</v>
      </c>
      <c r="B2" s="6" t="s">
        <v>6</v>
      </c>
    </row>
    <row r="3" spans="1:2" x14ac:dyDescent="0.25">
      <c r="A3" s="43">
        <v>550.23</v>
      </c>
      <c r="B3" s="6" t="s">
        <v>7</v>
      </c>
    </row>
    <row r="4" spans="1:2" x14ac:dyDescent="0.25">
      <c r="A4" s="43">
        <v>2671828.1900000004</v>
      </c>
      <c r="B4" s="6" t="s">
        <v>13</v>
      </c>
    </row>
    <row r="5" spans="1:2" x14ac:dyDescent="0.25">
      <c r="A5" s="43">
        <v>188645.56</v>
      </c>
      <c r="B5" s="6" t="s">
        <v>8</v>
      </c>
    </row>
    <row r="6" spans="1:2" x14ac:dyDescent="0.25">
      <c r="A6" s="43">
        <v>508512</v>
      </c>
      <c r="B6" s="6" t="s">
        <v>14</v>
      </c>
    </row>
    <row r="7" spans="1:2" x14ac:dyDescent="0.25">
      <c r="A7" s="43">
        <v>12807.409999999996</v>
      </c>
      <c r="B7" s="6" t="s">
        <v>15</v>
      </c>
    </row>
    <row r="8" spans="1:2" x14ac:dyDescent="0.25">
      <c r="A8" s="43">
        <v>14217</v>
      </c>
      <c r="B8" s="6" t="s">
        <v>26</v>
      </c>
    </row>
    <row r="9" spans="1:2" x14ac:dyDescent="0.25">
      <c r="A9" s="43">
        <v>263770</v>
      </c>
      <c r="B9" s="6" t="s">
        <v>29</v>
      </c>
    </row>
    <row r="10" spans="1:2" ht="13.2" customHeight="1" x14ac:dyDescent="0.25">
      <c r="A10" s="43">
        <v>2348371</v>
      </c>
      <c r="B10" s="6" t="s">
        <v>9</v>
      </c>
    </row>
    <row r="11" spans="1:2" x14ac:dyDescent="0.25">
      <c r="A11" s="43">
        <v>365365</v>
      </c>
      <c r="B11" s="6" t="s">
        <v>10</v>
      </c>
    </row>
    <row r="12" spans="1:2" x14ac:dyDescent="0.25">
      <c r="A12" s="43">
        <v>94500</v>
      </c>
      <c r="B12" s="6" t="s">
        <v>36</v>
      </c>
    </row>
    <row r="13" spans="1:2" x14ac:dyDescent="0.25">
      <c r="A13" s="43">
        <v>102565</v>
      </c>
      <c r="B13" s="6" t="s">
        <v>16</v>
      </c>
    </row>
    <row r="14" spans="1:2" x14ac:dyDescent="0.25">
      <c r="A14" s="43">
        <v>901055.69000000018</v>
      </c>
      <c r="B14" s="6" t="s">
        <v>11</v>
      </c>
    </row>
    <row r="15" spans="1:2" x14ac:dyDescent="0.25">
      <c r="A15" s="43">
        <v>21858</v>
      </c>
      <c r="B15" s="6" t="s">
        <v>12</v>
      </c>
    </row>
    <row r="16" spans="1:2" x14ac:dyDescent="0.25">
      <c r="A16" s="43">
        <v>187002</v>
      </c>
      <c r="B16" s="6" t="s">
        <v>17</v>
      </c>
    </row>
    <row r="17" spans="1:2" x14ac:dyDescent="0.25">
      <c r="A17" s="43">
        <v>72000</v>
      </c>
      <c r="B17" s="6" t="s">
        <v>38</v>
      </c>
    </row>
    <row r="18" spans="1:2" x14ac:dyDescent="0.25">
      <c r="A18" s="43">
        <v>57379</v>
      </c>
      <c r="B18" s="6" t="s">
        <v>18</v>
      </c>
    </row>
    <row r="19" spans="1:2" x14ac:dyDescent="0.25">
      <c r="A19" s="43">
        <v>8741.64</v>
      </c>
      <c r="B19" s="6" t="s">
        <v>37</v>
      </c>
    </row>
    <row r="20" spans="1:2" x14ac:dyDescent="0.25">
      <c r="A20" s="43">
        <v>43028.2</v>
      </c>
      <c r="B20" s="6" t="s">
        <v>39</v>
      </c>
    </row>
    <row r="21" spans="1:2" x14ac:dyDescent="0.25">
      <c r="A21" s="43">
        <v>71200</v>
      </c>
      <c r="B21" s="33" t="s">
        <v>35</v>
      </c>
    </row>
    <row r="22" spans="1:2" x14ac:dyDescent="0.25">
      <c r="A22" s="8">
        <v>17320</v>
      </c>
      <c r="B22" s="33" t="s">
        <v>44</v>
      </c>
    </row>
    <row r="23" spans="1:2" x14ac:dyDescent="0.25">
      <c r="A23" s="8">
        <v>15374823</v>
      </c>
      <c r="B23" s="33" t="s">
        <v>46</v>
      </c>
    </row>
    <row r="24" spans="1:2" ht="11.4" customHeight="1" x14ac:dyDescent="0.25">
      <c r="A24" s="8">
        <v>696800</v>
      </c>
      <c r="B24" s="6" t="s">
        <v>45</v>
      </c>
    </row>
    <row r="25" spans="1:2" x14ac:dyDescent="0.25">
      <c r="A25" s="8">
        <v>12188.46</v>
      </c>
      <c r="B25" s="6" t="s">
        <v>19</v>
      </c>
    </row>
    <row r="26" spans="1:2" x14ac:dyDescent="0.25">
      <c r="A26" s="8">
        <f>1.24+356856.99</f>
        <v>356858.23</v>
      </c>
      <c r="B26" s="6" t="s">
        <v>20</v>
      </c>
    </row>
    <row r="27" spans="1:2" x14ac:dyDescent="0.25">
      <c r="A27" s="18">
        <f>SUM(A2:A26)</f>
        <v>26195147.929999996</v>
      </c>
      <c r="B27" s="17" t="s">
        <v>4</v>
      </c>
    </row>
    <row r="30" spans="1:2" x14ac:dyDescent="0.25">
      <c r="B30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D128"/>
  <sheetViews>
    <sheetView tabSelected="1" topLeftCell="A95" workbookViewId="0">
      <selection activeCell="B112" sqref="B112:B115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23</v>
      </c>
      <c r="B1" s="23"/>
      <c r="C1" s="24"/>
    </row>
    <row r="2" spans="1:3" s="5" customFormat="1" ht="53.4" customHeight="1" x14ac:dyDescent="0.25">
      <c r="A2" s="47" t="s">
        <v>25</v>
      </c>
      <c r="B2" s="48"/>
      <c r="C2" s="48"/>
    </row>
    <row r="3" spans="1:3" s="32" customFormat="1" ht="13.8" customHeight="1" x14ac:dyDescent="0.25">
      <c r="A3" s="38" t="s">
        <v>47</v>
      </c>
      <c r="B3" s="39">
        <f>2570.5+3000+1400+29116.4+10000+1669.5+1800+7849</f>
        <v>57405.4</v>
      </c>
      <c r="C3" s="32" t="s">
        <v>91</v>
      </c>
    </row>
    <row r="4" spans="1:3" s="32" customFormat="1" ht="13.8" customHeight="1" x14ac:dyDescent="0.25">
      <c r="A4" s="38" t="s">
        <v>48</v>
      </c>
      <c r="B4" s="39">
        <v>12750</v>
      </c>
      <c r="C4" s="42" t="s">
        <v>65</v>
      </c>
    </row>
    <row r="5" spans="1:3" s="32" customFormat="1" ht="13.8" customHeight="1" x14ac:dyDescent="0.25">
      <c r="A5" s="38" t="s">
        <v>48</v>
      </c>
      <c r="B5" s="39">
        <v>10000</v>
      </c>
      <c r="C5" s="42" t="s">
        <v>66</v>
      </c>
    </row>
    <row r="6" spans="1:3" s="32" customFormat="1" ht="13.8" customHeight="1" x14ac:dyDescent="0.25">
      <c r="A6" s="38" t="s">
        <v>48</v>
      </c>
      <c r="B6" s="8">
        <v>11385</v>
      </c>
      <c r="C6" s="4" t="s">
        <v>67</v>
      </c>
    </row>
    <row r="7" spans="1:3" s="32" customFormat="1" ht="13.8" customHeight="1" x14ac:dyDescent="0.25">
      <c r="A7" s="38" t="s">
        <v>48</v>
      </c>
      <c r="B7" s="8">
        <v>4080</v>
      </c>
      <c r="C7" s="4" t="s">
        <v>68</v>
      </c>
    </row>
    <row r="8" spans="1:3" s="32" customFormat="1" ht="13.8" customHeight="1" x14ac:dyDescent="0.25">
      <c r="A8" s="38" t="s">
        <v>48</v>
      </c>
      <c r="B8" s="39">
        <v>2550</v>
      </c>
      <c r="C8" s="32" t="s">
        <v>69</v>
      </c>
    </row>
    <row r="9" spans="1:3" s="32" customFormat="1" ht="13.8" customHeight="1" x14ac:dyDescent="0.25">
      <c r="A9" s="40" t="s">
        <v>48</v>
      </c>
      <c r="B9" s="39">
        <v>2550</v>
      </c>
      <c r="C9" s="32" t="s">
        <v>70</v>
      </c>
    </row>
    <row r="10" spans="1:3" s="32" customFormat="1" ht="13.8" customHeight="1" x14ac:dyDescent="0.25">
      <c r="A10" s="38" t="s">
        <v>48</v>
      </c>
      <c r="B10" s="8">
        <v>28387</v>
      </c>
      <c r="C10" s="4" t="s">
        <v>71</v>
      </c>
    </row>
    <row r="11" spans="1:3" s="4" customFormat="1" x14ac:dyDescent="0.25">
      <c r="A11" s="40" t="s">
        <v>48</v>
      </c>
      <c r="B11" s="39">
        <v>5770</v>
      </c>
      <c r="C11" s="32" t="s">
        <v>72</v>
      </c>
    </row>
    <row r="12" spans="1:3" s="4" customFormat="1" x14ac:dyDescent="0.25">
      <c r="A12" s="40" t="s">
        <v>49</v>
      </c>
      <c r="B12" s="39">
        <v>150075</v>
      </c>
      <c r="C12" s="32" t="s">
        <v>73</v>
      </c>
    </row>
    <row r="13" spans="1:3" s="4" customFormat="1" x14ac:dyDescent="0.25">
      <c r="A13" s="40" t="s">
        <v>49</v>
      </c>
      <c r="B13" s="39">
        <v>14212</v>
      </c>
      <c r="C13" s="32" t="s">
        <v>74</v>
      </c>
    </row>
    <row r="14" spans="1:3" s="4" customFormat="1" x14ac:dyDescent="0.25">
      <c r="A14" s="40" t="s">
        <v>50</v>
      </c>
      <c r="B14" s="39">
        <v>15660</v>
      </c>
      <c r="C14" s="32" t="s">
        <v>75</v>
      </c>
    </row>
    <row r="15" spans="1:3" s="4" customFormat="1" x14ac:dyDescent="0.25">
      <c r="A15" s="40" t="s">
        <v>50</v>
      </c>
      <c r="B15" s="39">
        <v>15000</v>
      </c>
      <c r="C15" s="32" t="s">
        <v>76</v>
      </c>
    </row>
    <row r="16" spans="1:3" s="4" customFormat="1" x14ac:dyDescent="0.25">
      <c r="A16" s="40" t="s">
        <v>50</v>
      </c>
      <c r="B16" s="39">
        <v>10759.98</v>
      </c>
      <c r="C16" s="32" t="s">
        <v>77</v>
      </c>
    </row>
    <row r="17" spans="1:3" s="4" customFormat="1" x14ac:dyDescent="0.25">
      <c r="A17" s="40" t="s">
        <v>52</v>
      </c>
      <c r="B17" s="39">
        <v>13572.88</v>
      </c>
      <c r="C17" s="32" t="s">
        <v>78</v>
      </c>
    </row>
    <row r="18" spans="1:3" s="4" customFormat="1" x14ac:dyDescent="0.25">
      <c r="A18" s="40" t="s">
        <v>52</v>
      </c>
      <c r="B18" s="39">
        <v>2888.8</v>
      </c>
      <c r="C18" s="32" t="s">
        <v>79</v>
      </c>
    </row>
    <row r="19" spans="1:3" s="4" customFormat="1" x14ac:dyDescent="0.25">
      <c r="A19" s="40" t="s">
        <v>52</v>
      </c>
      <c r="B19" s="39">
        <v>65692.639999999999</v>
      </c>
      <c r="C19" s="32" t="s">
        <v>80</v>
      </c>
    </row>
    <row r="20" spans="1:3" s="4" customFormat="1" x14ac:dyDescent="0.25">
      <c r="A20" s="40" t="s">
        <v>52</v>
      </c>
      <c r="B20" s="39">
        <v>12216.65</v>
      </c>
      <c r="C20" s="32" t="s">
        <v>81</v>
      </c>
    </row>
    <row r="21" spans="1:3" s="4" customFormat="1" x14ac:dyDescent="0.25">
      <c r="A21" s="40" t="s">
        <v>52</v>
      </c>
      <c r="B21" s="39">
        <v>95280</v>
      </c>
      <c r="C21" s="32" t="s">
        <v>82</v>
      </c>
    </row>
    <row r="22" spans="1:3" s="4" customFormat="1" x14ac:dyDescent="0.25">
      <c r="A22" s="40" t="s">
        <v>53</v>
      </c>
      <c r="B22" s="39">
        <f>168859+225146</f>
        <v>394005</v>
      </c>
      <c r="C22" s="32" t="s">
        <v>109</v>
      </c>
    </row>
    <row r="23" spans="1:3" s="4" customFormat="1" x14ac:dyDescent="0.25">
      <c r="A23" s="40" t="s">
        <v>53</v>
      </c>
      <c r="B23" s="39">
        <v>28500</v>
      </c>
      <c r="C23" s="32" t="s">
        <v>40</v>
      </c>
    </row>
    <row r="24" spans="1:3" s="4" customFormat="1" x14ac:dyDescent="0.25">
      <c r="A24" s="40" t="s">
        <v>53</v>
      </c>
      <c r="B24" s="39">
        <v>46825</v>
      </c>
      <c r="C24" s="32" t="s">
        <v>83</v>
      </c>
    </row>
    <row r="25" spans="1:3" s="4" customFormat="1" x14ac:dyDescent="0.25">
      <c r="A25" s="40" t="s">
        <v>53</v>
      </c>
      <c r="B25" s="39">
        <v>20260</v>
      </c>
      <c r="C25" s="32" t="s">
        <v>84</v>
      </c>
    </row>
    <row r="26" spans="1:3" s="4" customFormat="1" x14ac:dyDescent="0.25">
      <c r="A26" s="40" t="s">
        <v>53</v>
      </c>
      <c r="B26" s="39">
        <v>13140</v>
      </c>
      <c r="C26" s="32" t="s">
        <v>85</v>
      </c>
    </row>
    <row r="27" spans="1:3" s="4" customFormat="1" x14ac:dyDescent="0.25">
      <c r="A27" s="40" t="s">
        <v>53</v>
      </c>
      <c r="B27" s="39">
        <v>10888</v>
      </c>
      <c r="C27" s="32" t="s">
        <v>86</v>
      </c>
    </row>
    <row r="28" spans="1:3" s="4" customFormat="1" x14ac:dyDescent="0.25">
      <c r="A28" s="40" t="s">
        <v>53</v>
      </c>
      <c r="B28" s="39">
        <v>9135</v>
      </c>
      <c r="C28" s="32" t="s">
        <v>87</v>
      </c>
    </row>
    <row r="29" spans="1:3" s="4" customFormat="1" x14ac:dyDescent="0.25">
      <c r="A29" s="40" t="s">
        <v>53</v>
      </c>
      <c r="B29" s="39">
        <v>5760</v>
      </c>
      <c r="C29" s="32" t="s">
        <v>88</v>
      </c>
    </row>
    <row r="30" spans="1:3" s="4" customFormat="1" x14ac:dyDescent="0.25">
      <c r="A30" s="40" t="s">
        <v>54</v>
      </c>
      <c r="B30" s="39">
        <v>17816</v>
      </c>
      <c r="C30" s="32" t="s">
        <v>89</v>
      </c>
    </row>
    <row r="31" spans="1:3" s="4" customFormat="1" x14ac:dyDescent="0.25">
      <c r="A31" s="40" t="s">
        <v>55</v>
      </c>
      <c r="B31" s="39">
        <v>30000</v>
      </c>
      <c r="C31" s="32" t="s">
        <v>42</v>
      </c>
    </row>
    <row r="32" spans="1:3" s="4" customFormat="1" x14ac:dyDescent="0.25">
      <c r="A32" s="40" t="s">
        <v>55</v>
      </c>
      <c r="B32" s="39">
        <v>40000</v>
      </c>
      <c r="C32" s="32" t="s">
        <v>90</v>
      </c>
    </row>
    <row r="33" spans="1:3" s="4" customFormat="1" x14ac:dyDescent="0.25">
      <c r="A33" s="40" t="s">
        <v>55</v>
      </c>
      <c r="B33" s="39">
        <v>13630</v>
      </c>
      <c r="C33" s="32" t="s">
        <v>92</v>
      </c>
    </row>
    <row r="34" spans="1:3" s="4" customFormat="1" x14ac:dyDescent="0.25">
      <c r="A34" s="40" t="s">
        <v>55</v>
      </c>
      <c r="B34" s="39">
        <v>12027.5</v>
      </c>
      <c r="C34" s="32" t="s">
        <v>93</v>
      </c>
    </row>
    <row r="35" spans="1:3" s="4" customFormat="1" x14ac:dyDescent="0.25">
      <c r="A35" s="38">
        <v>45701</v>
      </c>
      <c r="B35" s="39">
        <v>342500</v>
      </c>
      <c r="C35" s="32" t="s">
        <v>149</v>
      </c>
    </row>
    <row r="36" spans="1:3" s="4" customFormat="1" x14ac:dyDescent="0.25">
      <c r="A36" s="40" t="s">
        <v>56</v>
      </c>
      <c r="B36" s="39">
        <v>55980</v>
      </c>
      <c r="C36" s="32" t="s">
        <v>94</v>
      </c>
    </row>
    <row r="37" spans="1:3" s="4" customFormat="1" x14ac:dyDescent="0.25">
      <c r="A37" s="40" t="s">
        <v>56</v>
      </c>
      <c r="B37" s="39">
        <v>12598.03</v>
      </c>
      <c r="C37" s="32" t="s">
        <v>95</v>
      </c>
    </row>
    <row r="38" spans="1:3" s="4" customFormat="1" x14ac:dyDescent="0.25">
      <c r="A38" s="40" t="s">
        <v>56</v>
      </c>
      <c r="B38" s="39">
        <v>25980</v>
      </c>
      <c r="C38" s="32" t="s">
        <v>96</v>
      </c>
    </row>
    <row r="39" spans="1:3" s="4" customFormat="1" x14ac:dyDescent="0.25">
      <c r="A39" s="40" t="s">
        <v>56</v>
      </c>
      <c r="B39" s="39">
        <v>10185</v>
      </c>
      <c r="C39" s="32" t="s">
        <v>97</v>
      </c>
    </row>
    <row r="40" spans="1:3" s="4" customFormat="1" x14ac:dyDescent="0.25">
      <c r="A40" s="40" t="s">
        <v>56</v>
      </c>
      <c r="B40" s="39">
        <v>6630</v>
      </c>
      <c r="C40" s="32" t="s">
        <v>98</v>
      </c>
    </row>
    <row r="41" spans="1:3" s="4" customFormat="1" x14ac:dyDescent="0.25">
      <c r="A41" s="40" t="s">
        <v>56</v>
      </c>
      <c r="B41" s="39">
        <v>5525</v>
      </c>
      <c r="C41" s="32" t="s">
        <v>99</v>
      </c>
    </row>
    <row r="42" spans="1:3" s="4" customFormat="1" x14ac:dyDescent="0.25">
      <c r="A42" s="40" t="s">
        <v>56</v>
      </c>
      <c r="B42" s="39">
        <v>4250</v>
      </c>
      <c r="C42" s="32" t="s">
        <v>100</v>
      </c>
    </row>
    <row r="43" spans="1:3" s="4" customFormat="1" x14ac:dyDescent="0.25">
      <c r="A43" s="40" t="s">
        <v>56</v>
      </c>
      <c r="B43" s="39">
        <v>4545</v>
      </c>
      <c r="C43" s="32" t="s">
        <v>101</v>
      </c>
    </row>
    <row r="44" spans="1:3" s="4" customFormat="1" x14ac:dyDescent="0.25">
      <c r="A44" s="40" t="s">
        <v>57</v>
      </c>
      <c r="B44" s="39">
        <v>16340</v>
      </c>
      <c r="C44" s="32" t="s">
        <v>102</v>
      </c>
    </row>
    <row r="45" spans="1:3" s="4" customFormat="1" x14ac:dyDescent="0.25">
      <c r="A45" s="40" t="s">
        <v>57</v>
      </c>
      <c r="B45" s="39">
        <v>14944</v>
      </c>
      <c r="C45" s="32" t="s">
        <v>103</v>
      </c>
    </row>
    <row r="46" spans="1:3" s="4" customFormat="1" x14ac:dyDescent="0.25">
      <c r="A46" s="40" t="s">
        <v>57</v>
      </c>
      <c r="B46" s="39">
        <v>10713.4</v>
      </c>
      <c r="C46" s="32" t="s">
        <v>104</v>
      </c>
    </row>
    <row r="47" spans="1:3" s="4" customFormat="1" x14ac:dyDescent="0.25">
      <c r="A47" s="40" t="s">
        <v>58</v>
      </c>
      <c r="B47" s="39">
        <f>59217.12+87529.5</f>
        <v>146746.62</v>
      </c>
      <c r="C47" s="32" t="s">
        <v>105</v>
      </c>
    </row>
    <row r="48" spans="1:3" s="4" customFormat="1" x14ac:dyDescent="0.25">
      <c r="A48" s="38" t="s">
        <v>58</v>
      </c>
      <c r="B48" s="39">
        <v>33366</v>
      </c>
      <c r="C48" s="32" t="s">
        <v>106</v>
      </c>
    </row>
    <row r="49" spans="1:3" s="4" customFormat="1" x14ac:dyDescent="0.25">
      <c r="A49" s="38" t="s">
        <v>59</v>
      </c>
      <c r="B49" s="39">
        <v>11508</v>
      </c>
      <c r="C49" s="32" t="s">
        <v>41</v>
      </c>
    </row>
    <row r="50" spans="1:3" s="32" customFormat="1" ht="13.8" customHeight="1" x14ac:dyDescent="0.25">
      <c r="A50" s="38" t="s">
        <v>59</v>
      </c>
      <c r="B50" s="39">
        <v>378</v>
      </c>
      <c r="C50" s="42" t="s">
        <v>107</v>
      </c>
    </row>
    <row r="51" spans="1:3" s="32" customFormat="1" ht="13.8" customHeight="1" x14ac:dyDescent="0.25">
      <c r="A51" s="38" t="s">
        <v>60</v>
      </c>
      <c r="B51" s="39">
        <v>100000</v>
      </c>
      <c r="C51" s="32" t="s">
        <v>108</v>
      </c>
    </row>
    <row r="52" spans="1:3" s="4" customFormat="1" x14ac:dyDescent="0.25">
      <c r="A52" s="38" t="s">
        <v>61</v>
      </c>
      <c r="B52" s="39">
        <v>71184</v>
      </c>
      <c r="C52" s="32" t="s">
        <v>110</v>
      </c>
    </row>
    <row r="53" spans="1:3" s="4" customFormat="1" x14ac:dyDescent="0.25">
      <c r="A53" s="38" t="s">
        <v>61</v>
      </c>
      <c r="B53" s="39">
        <v>17620</v>
      </c>
      <c r="C53" s="32" t="s">
        <v>111</v>
      </c>
    </row>
    <row r="54" spans="1:3" s="4" customFormat="1" x14ac:dyDescent="0.25">
      <c r="A54" s="38" t="s">
        <v>61</v>
      </c>
      <c r="B54" s="39">
        <v>12105</v>
      </c>
      <c r="C54" s="32" t="s">
        <v>112</v>
      </c>
    </row>
    <row r="55" spans="1:3" s="4" customFormat="1" x14ac:dyDescent="0.25">
      <c r="A55" s="38" t="s">
        <v>61</v>
      </c>
      <c r="B55" s="39">
        <v>7540</v>
      </c>
      <c r="C55" s="32" t="s">
        <v>113</v>
      </c>
    </row>
    <row r="56" spans="1:3" s="4" customFormat="1" x14ac:dyDescent="0.25">
      <c r="A56" s="38" t="s">
        <v>62</v>
      </c>
      <c r="B56" s="39">
        <v>4256</v>
      </c>
      <c r="C56" s="32" t="s">
        <v>114</v>
      </c>
    </row>
    <row r="57" spans="1:3" s="4" customFormat="1" x14ac:dyDescent="0.25">
      <c r="A57" s="38" t="s">
        <v>63</v>
      </c>
      <c r="B57" s="39">
        <v>91639.8</v>
      </c>
      <c r="C57" s="32" t="s">
        <v>115</v>
      </c>
    </row>
    <row r="58" spans="1:3" s="4" customFormat="1" x14ac:dyDescent="0.25">
      <c r="A58" s="38" t="s">
        <v>63</v>
      </c>
      <c r="B58" s="39">
        <v>76500</v>
      </c>
      <c r="C58" s="32" t="s">
        <v>116</v>
      </c>
    </row>
    <row r="59" spans="1:3" s="4" customFormat="1" x14ac:dyDescent="0.25">
      <c r="A59" s="38" t="s">
        <v>63</v>
      </c>
      <c r="B59" s="39">
        <v>52365.599999999999</v>
      </c>
      <c r="C59" s="32" t="s">
        <v>117</v>
      </c>
    </row>
    <row r="60" spans="1:3" s="4" customFormat="1" x14ac:dyDescent="0.25">
      <c r="A60" s="38" t="s">
        <v>63</v>
      </c>
      <c r="B60" s="39">
        <v>51000</v>
      </c>
      <c r="C60" s="32" t="s">
        <v>118</v>
      </c>
    </row>
    <row r="61" spans="1:3" s="4" customFormat="1" x14ac:dyDescent="0.25">
      <c r="A61" s="38" t="s">
        <v>63</v>
      </c>
      <c r="B61" s="39">
        <v>13091.4</v>
      </c>
      <c r="C61" s="32" t="s">
        <v>142</v>
      </c>
    </row>
    <row r="62" spans="1:3" s="4" customFormat="1" x14ac:dyDescent="0.25">
      <c r="A62" s="38" t="s">
        <v>63</v>
      </c>
      <c r="B62" s="39">
        <v>12750</v>
      </c>
      <c r="C62" s="32" t="s">
        <v>119</v>
      </c>
    </row>
    <row r="63" spans="1:3" s="4" customFormat="1" x14ac:dyDescent="0.25">
      <c r="A63" s="38" t="s">
        <v>64</v>
      </c>
      <c r="B63" s="39">
        <v>36000</v>
      </c>
      <c r="C63" s="32" t="s">
        <v>153</v>
      </c>
    </row>
    <row r="64" spans="1:3" x14ac:dyDescent="0.25">
      <c r="A64" s="34"/>
      <c r="B64" s="35">
        <v>2787747.24</v>
      </c>
      <c r="C64" s="35" t="s">
        <v>30</v>
      </c>
    </row>
    <row r="65" spans="1:3" s="4" customFormat="1" x14ac:dyDescent="0.3">
      <c r="A65" s="34"/>
      <c r="B65" s="35">
        <f>211521.02+5530.35</f>
        <v>217051.37</v>
      </c>
      <c r="C65" s="35" t="s">
        <v>31</v>
      </c>
    </row>
    <row r="66" spans="1:3" s="4" customFormat="1" x14ac:dyDescent="0.3">
      <c r="A66" s="9" t="s">
        <v>2</v>
      </c>
      <c r="B66" s="10">
        <f>SUM(B3:B65)</f>
        <v>5425261.3099999996</v>
      </c>
      <c r="C66" s="11"/>
    </row>
    <row r="67" spans="1:3" ht="15" customHeight="1" x14ac:dyDescent="0.25">
      <c r="A67" s="31" t="s">
        <v>21</v>
      </c>
      <c r="B67" s="25"/>
      <c r="C67" s="26"/>
    </row>
    <row r="68" spans="1:3" s="4" customFormat="1" ht="30" customHeight="1" x14ac:dyDescent="0.3">
      <c r="A68" s="49" t="s">
        <v>34</v>
      </c>
      <c r="B68" s="49"/>
      <c r="C68" s="49"/>
    </row>
    <row r="69" spans="1:3" x14ac:dyDescent="0.25">
      <c r="A69" s="34">
        <v>45701</v>
      </c>
      <c r="B69" s="35">
        <v>13800</v>
      </c>
      <c r="C69" s="35" t="s">
        <v>120</v>
      </c>
    </row>
    <row r="70" spans="1:3" x14ac:dyDescent="0.25">
      <c r="A70" s="34"/>
      <c r="B70" s="35">
        <v>39600</v>
      </c>
      <c r="C70" s="35" t="s">
        <v>30</v>
      </c>
    </row>
    <row r="71" spans="1:3" s="4" customFormat="1" x14ac:dyDescent="0.3">
      <c r="A71" s="34"/>
      <c r="B71" s="35">
        <f>3009.6+79.2</f>
        <v>3088.7999999999997</v>
      </c>
      <c r="C71" s="35" t="s">
        <v>31</v>
      </c>
    </row>
    <row r="72" spans="1:3" s="4" customFormat="1" x14ac:dyDescent="0.3">
      <c r="A72" s="9" t="s">
        <v>2</v>
      </c>
      <c r="B72" s="10">
        <f>SUM(B69:B71)</f>
        <v>56488.800000000003</v>
      </c>
      <c r="C72" s="11"/>
    </row>
    <row r="73" spans="1:3" s="22" customFormat="1" x14ac:dyDescent="0.3">
      <c r="A73" s="30" t="s">
        <v>22</v>
      </c>
      <c r="B73" s="27"/>
    </row>
    <row r="74" spans="1:3" s="4" customFormat="1" ht="30" customHeight="1" x14ac:dyDescent="0.3">
      <c r="A74" s="47" t="s">
        <v>27</v>
      </c>
      <c r="B74" s="48"/>
      <c r="C74" s="48"/>
    </row>
    <row r="75" spans="1:3" s="32" customFormat="1" ht="13.8" customHeight="1" x14ac:dyDescent="0.25">
      <c r="A75" s="40" t="s">
        <v>50</v>
      </c>
      <c r="B75" s="35">
        <f>36000+39000+23000+20000+25000+13500</f>
        <v>156500</v>
      </c>
      <c r="C75" s="32" t="s">
        <v>132</v>
      </c>
    </row>
    <row r="76" spans="1:3" s="40" customFormat="1" ht="13.8" customHeight="1" x14ac:dyDescent="0.25">
      <c r="A76" s="38" t="s">
        <v>55</v>
      </c>
      <c r="B76" s="39">
        <v>194700</v>
      </c>
      <c r="C76" s="41" t="s">
        <v>133</v>
      </c>
    </row>
    <row r="77" spans="1:3" x14ac:dyDescent="0.25">
      <c r="A77" s="35" t="s">
        <v>55</v>
      </c>
      <c r="B77" s="35">
        <v>17680</v>
      </c>
      <c r="C77" s="41" t="s">
        <v>134</v>
      </c>
    </row>
    <row r="78" spans="1:3" s="4" customFormat="1" x14ac:dyDescent="0.3">
      <c r="A78" s="35" t="s">
        <v>55</v>
      </c>
      <c r="B78" s="35">
        <v>85000</v>
      </c>
      <c r="C78" s="41" t="s">
        <v>135</v>
      </c>
    </row>
    <row r="79" spans="1:3" s="4" customFormat="1" x14ac:dyDescent="0.3">
      <c r="A79" s="35" t="s">
        <v>123</v>
      </c>
      <c r="B79" s="35">
        <v>15000</v>
      </c>
      <c r="C79" s="41" t="s">
        <v>136</v>
      </c>
    </row>
    <row r="80" spans="1:3" s="4" customFormat="1" x14ac:dyDescent="0.3">
      <c r="A80" s="35" t="s">
        <v>123</v>
      </c>
      <c r="B80" s="35">
        <v>100000</v>
      </c>
      <c r="C80" s="41" t="s">
        <v>148</v>
      </c>
    </row>
    <row r="81" spans="1:3" s="4" customFormat="1" x14ac:dyDescent="0.3">
      <c r="A81" s="35" t="s">
        <v>123</v>
      </c>
      <c r="B81" s="35">
        <v>110925</v>
      </c>
      <c r="C81" s="41" t="s">
        <v>150</v>
      </c>
    </row>
    <row r="82" spans="1:3" s="4" customFormat="1" x14ac:dyDescent="0.3">
      <c r="A82" s="35" t="s">
        <v>123</v>
      </c>
      <c r="B82" s="35">
        <v>100000</v>
      </c>
      <c r="C82" s="44" t="s">
        <v>151</v>
      </c>
    </row>
    <row r="83" spans="1:3" s="4" customFormat="1" x14ac:dyDescent="0.3">
      <c r="A83" s="35" t="s">
        <v>59</v>
      </c>
      <c r="B83" s="35">
        <v>150075</v>
      </c>
      <c r="C83" s="45" t="s">
        <v>143</v>
      </c>
    </row>
    <row r="84" spans="1:3" s="4" customFormat="1" x14ac:dyDescent="0.3">
      <c r="A84" s="35" t="s">
        <v>60</v>
      </c>
      <c r="B84" s="35">
        <v>17500</v>
      </c>
      <c r="C84" s="41" t="s">
        <v>137</v>
      </c>
    </row>
    <row r="85" spans="1:3" s="4" customFormat="1" x14ac:dyDescent="0.3">
      <c r="A85" s="35" t="s">
        <v>61</v>
      </c>
      <c r="B85" s="35">
        <v>10350</v>
      </c>
      <c r="C85" s="41" t="s">
        <v>138</v>
      </c>
    </row>
    <row r="86" spans="1:3" s="4" customFormat="1" x14ac:dyDescent="0.3">
      <c r="A86" s="35" t="s">
        <v>62</v>
      </c>
      <c r="B86" s="35">
        <v>250000</v>
      </c>
      <c r="C86" s="41" t="s">
        <v>139</v>
      </c>
    </row>
    <row r="87" spans="1:3" s="4" customFormat="1" x14ac:dyDescent="0.3">
      <c r="A87" s="35" t="s">
        <v>63</v>
      </c>
      <c r="B87" s="35">
        <v>61300</v>
      </c>
      <c r="C87" s="41" t="s">
        <v>140</v>
      </c>
    </row>
    <row r="88" spans="1:3" s="4" customFormat="1" ht="14.4" customHeight="1" x14ac:dyDescent="0.3">
      <c r="A88" s="35" t="s">
        <v>63</v>
      </c>
      <c r="B88" s="35">
        <v>38700</v>
      </c>
      <c r="C88" s="41" t="s">
        <v>141</v>
      </c>
    </row>
    <row r="89" spans="1:3" x14ac:dyDescent="0.25">
      <c r="A89" s="35"/>
      <c r="B89" s="35">
        <f>606925+156750+113960</f>
        <v>877635</v>
      </c>
      <c r="C89" s="35" t="s">
        <v>30</v>
      </c>
    </row>
    <row r="90" spans="1:3" s="4" customFormat="1" x14ac:dyDescent="0.3">
      <c r="A90" s="35"/>
      <c r="B90" s="35">
        <f>46126.3+1213.86+313.5+11913+8660.96+227.92</f>
        <v>68455.539999999994</v>
      </c>
      <c r="C90" s="35" t="s">
        <v>31</v>
      </c>
    </row>
    <row r="91" spans="1:3" s="4" customFormat="1" x14ac:dyDescent="0.3">
      <c r="A91" s="9" t="s">
        <v>2</v>
      </c>
      <c r="B91" s="10">
        <f>SUM(B75:B90)</f>
        <v>2253820.54</v>
      </c>
      <c r="C91" s="11"/>
    </row>
    <row r="92" spans="1:3" s="4" customFormat="1" x14ac:dyDescent="0.3">
      <c r="A92" s="30" t="s">
        <v>24</v>
      </c>
      <c r="B92" s="27"/>
      <c r="C92" s="22"/>
    </row>
    <row r="93" spans="1:3" s="4" customFormat="1" ht="30" customHeight="1" x14ac:dyDescent="0.3">
      <c r="A93" s="47" t="s">
        <v>28</v>
      </c>
      <c r="B93" s="48"/>
      <c r="C93" s="48"/>
    </row>
    <row r="94" spans="1:3" s="28" customFormat="1" ht="13.8" customHeight="1" x14ac:dyDescent="0.3">
      <c r="A94" s="35" t="s">
        <v>48</v>
      </c>
      <c r="B94" s="35">
        <v>690</v>
      </c>
      <c r="C94" s="35" t="s">
        <v>124</v>
      </c>
    </row>
    <row r="95" spans="1:3" s="28" customFormat="1" ht="13.8" customHeight="1" x14ac:dyDescent="0.3">
      <c r="A95" s="28" t="s">
        <v>49</v>
      </c>
      <c r="B95" s="35">
        <v>14813</v>
      </c>
      <c r="C95" s="35" t="s">
        <v>125</v>
      </c>
    </row>
    <row r="96" spans="1:3" s="28" customFormat="1" x14ac:dyDescent="0.3">
      <c r="A96" s="28" t="s">
        <v>51</v>
      </c>
      <c r="B96" s="35">
        <v>583357.94999999995</v>
      </c>
      <c r="C96" s="35" t="s">
        <v>43</v>
      </c>
    </row>
    <row r="97" spans="1:4" s="28" customFormat="1" x14ac:dyDescent="0.3">
      <c r="A97" s="28" t="s">
        <v>52</v>
      </c>
      <c r="B97" s="35">
        <v>150000</v>
      </c>
      <c r="C97" s="35" t="s">
        <v>152</v>
      </c>
    </row>
    <row r="98" spans="1:4" s="28" customFormat="1" x14ac:dyDescent="0.3">
      <c r="A98" s="28" t="s">
        <v>52</v>
      </c>
      <c r="B98" s="35">
        <v>30000</v>
      </c>
      <c r="C98" s="35" t="s">
        <v>126</v>
      </c>
    </row>
    <row r="99" spans="1:4" s="28" customFormat="1" x14ac:dyDescent="0.3">
      <c r="A99" s="28" t="s">
        <v>53</v>
      </c>
      <c r="B99" s="35">
        <v>260000</v>
      </c>
      <c r="C99" s="35" t="s">
        <v>145</v>
      </c>
    </row>
    <row r="100" spans="1:4" s="28" customFormat="1" x14ac:dyDescent="0.3">
      <c r="A100" s="28" t="s">
        <v>53</v>
      </c>
      <c r="B100" s="35">
        <v>20500</v>
      </c>
      <c r="C100" s="35" t="s">
        <v>127</v>
      </c>
    </row>
    <row r="101" spans="1:4" s="28" customFormat="1" x14ac:dyDescent="0.3">
      <c r="A101" s="28" t="s">
        <v>53</v>
      </c>
      <c r="B101" s="35">
        <v>75000</v>
      </c>
      <c r="C101" s="35" t="s">
        <v>128</v>
      </c>
    </row>
    <row r="102" spans="1:4" s="28" customFormat="1" x14ac:dyDescent="0.3">
      <c r="A102" s="28" t="s">
        <v>121</v>
      </c>
      <c r="B102" s="35">
        <v>150000</v>
      </c>
      <c r="C102" s="35" t="s">
        <v>129</v>
      </c>
    </row>
    <row r="103" spans="1:4" s="28" customFormat="1" x14ac:dyDescent="0.3">
      <c r="A103" s="28" t="s">
        <v>122</v>
      </c>
      <c r="B103" s="35">
        <v>21280</v>
      </c>
      <c r="C103" s="35" t="s">
        <v>146</v>
      </c>
    </row>
    <row r="104" spans="1:4" s="28" customFormat="1" x14ac:dyDescent="0.3">
      <c r="A104" s="28" t="s">
        <v>57</v>
      </c>
      <c r="B104" s="35">
        <v>712.5</v>
      </c>
      <c r="C104" s="35" t="s">
        <v>144</v>
      </c>
    </row>
    <row r="105" spans="1:4" s="28" customFormat="1" x14ac:dyDescent="0.3">
      <c r="A105" s="28" t="s">
        <v>123</v>
      </c>
      <c r="B105" s="35">
        <v>230197</v>
      </c>
      <c r="C105" s="35" t="s">
        <v>130</v>
      </c>
    </row>
    <row r="106" spans="1:4" s="28" customFormat="1" x14ac:dyDescent="0.3">
      <c r="A106" s="28" t="s">
        <v>59</v>
      </c>
      <c r="B106" s="35">
        <v>545842.5</v>
      </c>
      <c r="C106" s="35" t="s">
        <v>147</v>
      </c>
    </row>
    <row r="107" spans="1:4" s="28" customFormat="1" ht="13.8" customHeight="1" x14ac:dyDescent="0.3">
      <c r="A107" s="28" t="s">
        <v>60</v>
      </c>
      <c r="B107" s="35">
        <v>12000</v>
      </c>
      <c r="C107" s="35" t="s">
        <v>131</v>
      </c>
    </row>
    <row r="108" spans="1:4" ht="13.8" customHeight="1" x14ac:dyDescent="0.25">
      <c r="A108" s="34"/>
      <c r="B108" s="35">
        <v>819222.85</v>
      </c>
      <c r="C108" s="4" t="s">
        <v>30</v>
      </c>
    </row>
    <row r="109" spans="1:4" s="28" customFormat="1" ht="13.8" customHeight="1" x14ac:dyDescent="0.25">
      <c r="A109" s="34"/>
      <c r="B109" s="35">
        <v>63899.38</v>
      </c>
      <c r="C109" s="32" t="s">
        <v>31</v>
      </c>
      <c r="D109" s="46"/>
    </row>
    <row r="110" spans="1:4" x14ac:dyDescent="0.25">
      <c r="A110" s="12" t="s">
        <v>2</v>
      </c>
      <c r="B110" s="14">
        <f>SUM(B94:B109)</f>
        <v>2977515.1799999997</v>
      </c>
      <c r="C110" s="15"/>
    </row>
    <row r="111" spans="1:4" s="4" customFormat="1" x14ac:dyDescent="0.3">
      <c r="A111" s="50" t="s">
        <v>3</v>
      </c>
      <c r="B111" s="51"/>
      <c r="C111" s="51"/>
    </row>
    <row r="112" spans="1:4" s="4" customFormat="1" ht="27.6" x14ac:dyDescent="0.3">
      <c r="A112" s="36"/>
      <c r="B112" s="37">
        <f>476210.7+446</f>
        <v>476656.7</v>
      </c>
      <c r="C112" s="35" t="s">
        <v>33</v>
      </c>
    </row>
    <row r="113" spans="1:3" x14ac:dyDescent="0.25">
      <c r="A113" s="34"/>
      <c r="B113" s="35">
        <v>500453.91</v>
      </c>
      <c r="C113" s="35" t="s">
        <v>30</v>
      </c>
    </row>
    <row r="114" spans="1:3" x14ac:dyDescent="0.25">
      <c r="A114" s="34"/>
      <c r="B114" s="35">
        <v>37958.58</v>
      </c>
      <c r="C114" s="35" t="s">
        <v>31</v>
      </c>
    </row>
    <row r="115" spans="1:3" s="4" customFormat="1" x14ac:dyDescent="0.3">
      <c r="A115" s="34"/>
      <c r="B115" s="35">
        <v>17516.54</v>
      </c>
      <c r="C115" s="35" t="s">
        <v>32</v>
      </c>
    </row>
    <row r="116" spans="1:3" x14ac:dyDescent="0.25">
      <c r="A116" s="12" t="s">
        <v>2</v>
      </c>
      <c r="B116" s="14">
        <f>SUM(B112:B115)</f>
        <v>1032585.73</v>
      </c>
      <c r="C116" s="15"/>
    </row>
    <row r="117" spans="1:3" x14ac:dyDescent="0.25">
      <c r="A117" s="19"/>
      <c r="B117" s="20">
        <f>B116+B110+B91+B72+B66</f>
        <v>11745671.559999999</v>
      </c>
      <c r="C117" s="21" t="s">
        <v>5</v>
      </c>
    </row>
    <row r="118" spans="1:3" x14ac:dyDescent="0.25">
      <c r="B118" s="3"/>
    </row>
    <row r="119" spans="1:3" x14ac:dyDescent="0.25">
      <c r="C119" s="3"/>
    </row>
    <row r="120" spans="1:3" x14ac:dyDescent="0.25">
      <c r="C120" s="7"/>
    </row>
    <row r="121" spans="1:3" x14ac:dyDescent="0.25">
      <c r="C121" s="13"/>
    </row>
    <row r="122" spans="1:3" x14ac:dyDescent="0.25">
      <c r="C122" s="13"/>
    </row>
    <row r="123" spans="1:3" x14ac:dyDescent="0.25">
      <c r="C123" s="13"/>
    </row>
    <row r="124" spans="1:3" x14ac:dyDescent="0.25">
      <c r="C124" s="13"/>
    </row>
    <row r="125" spans="1:3" x14ac:dyDescent="0.25">
      <c r="C125" s="13"/>
    </row>
    <row r="126" spans="1:3" x14ac:dyDescent="0.25">
      <c r="C126" s="3"/>
    </row>
    <row r="127" spans="1:3" x14ac:dyDescent="0.25">
      <c r="C127" s="13"/>
    </row>
    <row r="128" spans="1:3" x14ac:dyDescent="0.25">
      <c r="C128" s="13"/>
    </row>
  </sheetData>
  <mergeCells count="5">
    <mergeCell ref="A2:C2"/>
    <mergeCell ref="A68:C68"/>
    <mergeCell ref="A111:C111"/>
    <mergeCell ref="A74:C74"/>
    <mergeCell ref="A93:C93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Пользователь</cp:lastModifiedBy>
  <cp:lastPrinted>2017-08-23T15:27:46Z</cp:lastPrinted>
  <dcterms:created xsi:type="dcterms:W3CDTF">2017-04-06T09:22:47Z</dcterms:created>
  <dcterms:modified xsi:type="dcterms:W3CDTF">2026-03-24T06:37:03Z</dcterms:modified>
</cp:coreProperties>
</file>